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mc:AlternateContent xmlns:mc="http://schemas.openxmlformats.org/markup-compatibility/2006">
    <mc:Choice Requires="x15">
      <x15ac:absPath xmlns:x15ac="http://schemas.microsoft.com/office/spreadsheetml/2010/11/ac" url="C:\Users\Korisnik\Desktop\LAG MORE 249 7.4.1\OBRASCI\"/>
    </mc:Choice>
  </mc:AlternateContent>
  <xr:revisionPtr revIDLastSave="0" documentId="13_ncr:1_{05201460-34F2-4229-BE77-5084E57DCBFF}" xr6:coauthVersionLast="40" xr6:coauthVersionMax="40" xr10:uidLastSave="{00000000-0000-0000-0000-000000000000}"/>
  <bookViews>
    <workbookView xWindow="-120" yWindow="-120" windowWidth="29040" windowHeight="15840" xr2:uid="{00000000-000D-0000-FFFF-FFFF000000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7" l="1"/>
  <c r="C28" i="7"/>
  <c r="C27" i="7"/>
  <c r="M22" i="1" l="1"/>
  <c r="L22" i="1"/>
  <c r="G22" i="1"/>
  <c r="F22" i="1"/>
  <c r="M19" i="1"/>
  <c r="L19" i="1"/>
  <c r="G19" i="1"/>
  <c r="F19" i="1"/>
  <c r="M15" i="1"/>
  <c r="L15" i="1"/>
  <c r="G15" i="1"/>
  <c r="F15" i="1"/>
  <c r="M12" i="1"/>
  <c r="L12" i="1"/>
  <c r="G12" i="1"/>
  <c r="F12" i="1"/>
  <c r="M3" i="1"/>
  <c r="M43" i="1" s="1"/>
  <c r="L3" i="1"/>
  <c r="L43" i="1" s="1"/>
  <c r="G3" i="1"/>
  <c r="F3" i="1"/>
  <c r="F29" i="1" s="1"/>
  <c r="L29" i="1" l="1"/>
  <c r="M29" i="1"/>
  <c r="F31" i="1"/>
  <c r="F32" i="1" s="1"/>
  <c r="L30" i="1"/>
  <c r="F43" i="1"/>
  <c r="G43" i="1"/>
  <c r="G29" i="1"/>
  <c r="M32" i="1" l="1"/>
  <c r="M31" i="1"/>
  <c r="L31" i="1"/>
  <c r="F33" i="1"/>
  <c r="F34" i="1" s="1"/>
  <c r="F40" i="1" s="1"/>
  <c r="M30" i="1"/>
  <c r="G31" i="1"/>
  <c r="L32" i="1" l="1"/>
  <c r="L33" i="1" s="1"/>
  <c r="L34" i="1" s="1"/>
  <c r="L40" i="1" s="1"/>
  <c r="M33" i="1"/>
  <c r="M34" i="1" s="1"/>
  <c r="F45" i="1"/>
  <c r="F46" i="1" s="1"/>
  <c r="F42" i="1"/>
  <c r="F44" i="1" s="1"/>
  <c r="L41" i="1"/>
  <c r="G32" i="1"/>
  <c r="G33" i="1" l="1"/>
  <c r="G34" i="1" s="1"/>
  <c r="G40" i="1" s="1"/>
  <c r="L42" i="1"/>
  <c r="L44" i="1" l="1"/>
  <c r="L45" i="1"/>
  <c r="L46" i="1" s="1"/>
  <c r="M40" i="1"/>
  <c r="G42" i="1"/>
  <c r="G44" i="1" s="1"/>
  <c r="M41" i="1"/>
  <c r="G45" i="1"/>
  <c r="G46" i="1" s="1"/>
  <c r="M42" i="1" l="1"/>
  <c r="M44" i="1" l="1"/>
  <c r="M46" i="1"/>
  <c r="M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Gordana Malečić</author>
  </authors>
  <commentList>
    <comment ref="B2" authorId="0" shapeId="0" xr:uid="{00000000-0006-0000-0000-00000100000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xr:uid="{00000000-0006-0000-0000-00000200000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xr:uid="{00000000-0006-0000-0000-00000300000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xr:uid="{00000000-0006-0000-0000-00000400000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500000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xr:uid="{00000000-0006-0000-0000-00000600000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xr:uid="{00000000-0006-0000-0000-00000700000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xr:uid="{00000000-0006-0000-0000-000008000000}">
      <text>
        <r>
          <rPr>
            <b/>
            <sz val="9"/>
            <color indexed="81"/>
            <rFont val="Tahoma"/>
            <family val="2"/>
            <charset val="238"/>
          </rPr>
          <t xml:space="preserve">LAG:
</t>
        </r>
        <r>
          <rPr>
            <sz val="9"/>
            <color indexed="81"/>
            <rFont val="Tahoma"/>
            <family val="2"/>
            <charset val="238"/>
          </rPr>
          <t>Sumiraju se iznosi u redovima  do reda B.</t>
        </r>
      </text>
    </comment>
    <comment ref="G3" authorId="1" shapeId="0" xr:uid="{00000000-0006-0000-0000-00000900000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<sst xmlns="http://schemas.openxmlformats.org/spreadsheetml/2006/main" count="339" uniqueCount="227">
  <si>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</si>
  <si>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</si>
  <si>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</si>
  <si>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</si>
  <si>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</si>
  <si>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</si>
  <si>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</si>
  <si>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</si>
  <si>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</si>
  <si>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</si>
  <si>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</si>
  <si>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</si>
  <si>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</si>
  <si>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</si>
  <si>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</si>
  <si>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</si>
  <si>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</si>
  <si>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</si>
  <si>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</si>
  <si>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</si>
  <si>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</si>
  <si>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</si>
  <si>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</si>
  <si>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</si>
  <si>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</si>
  <si>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</si>
  <si>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</si>
  <si>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</si>
  <si>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</si>
  <si>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</si>
  <si>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</si>
  <si>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</si>
  <si>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</si>
  <si>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</si>
  <si>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</si>
  <si>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</si>
  <si>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</si>
  <si>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</si>
  <si>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</si>
  <si>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</si>
  <si>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</si>
  <si>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</si>
  <si>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</si>
  <si>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</si>
  <si>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</si>
  <si>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</si>
  <si>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</si>
  <si>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</si>
  <si>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</si>
  <si>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</si>
  <si>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</si>
  <si>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</si>
  <si>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</si>
  <si>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</si>
  <si>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</si>
  <si>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</si>
  <si>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</si>
  <si>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</si>
  <si>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</si>
  <si>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</si>
  <si>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</si>
  <si>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</si>
  <si>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</si>
  <si>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</si>
  <si>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</si>
  <si>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</si>
  <si>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</si>
  <si>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</si>
  <si>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</si>
  <si>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</si>
  <si>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</si>
  <si>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</si>
  <si>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</si>
  <si>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</si>
  <si>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</si>
  <si>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</si>
  <si>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</si>
  <si>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</si>
  <si>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</si>
  <si>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</si>
  <si>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</si>
  <si>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</si>
  <si>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</si>
  <si>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</si>
  <si>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</si>
  <si>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</si>
  <si>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</si>
  <si>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</si>
  <si>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</si>
  <si>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</si>
  <si>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</si>
  <si>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</si>
  <si>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</si>
  <si>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</si>
  <si>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</si>
  <si>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</si>
  <si>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</si>
  <si>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</si>
  <si>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</si>
  <si>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</si>
  <si>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</si>
  <si>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</si>
  <si>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</si>
  <si>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</si>
  <si>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</si>
  <si>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</si>
  <si>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</si>
  <si>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</si>
  <si>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</si>
  <si>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</si>
  <si>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</si>
  <si>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</si>
  <si>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</si>
  <si>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</si>
  <si>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</si>
  <si>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</si>
  <si>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</si>
  <si>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</si>
  <si>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</si>
  <si>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</si>
  <si>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</si>
  <si>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</si>
  <si>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</si>
  <si>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</si>
  <si>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</si>
  <si>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</si>
  <si>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</si>
  <si>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</si>
  <si>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</si>
  <si>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</si>
  <si>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</si>
  <si>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</si>
  <si>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</si>
  <si>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</si>
  <si>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</si>
  <si>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</si>
  <si>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</si>
  <si>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</si>
  <si>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</si>
  <si>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</si>
  <si>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</si>
  <si>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</si>
  <si>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</si>
  <si>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</si>
  <si>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</si>
  <si>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</si>
  <si>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</si>
  <si>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</si>
  <si>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</si>
  <si>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</si>
  <si>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</si>
  <si>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</si>
  <si>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</si>
  <si>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</si>
  <si>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</si>
  <si>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</si>
  <si>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</si>
  <si>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</si>
  <si>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</si>
  <si>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</si>
  <si>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</si>
  <si>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</si>
  <si>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</si>
  <si>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</si>
  <si>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</si>
  <si>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</si>
  <si>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</si>
  <si>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</si>
  <si>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</si>
  <si>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</si>
  <si>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</si>
  <si>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</si>
  <si>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</si>
  <si>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</si>
  <si>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</si>
  <si>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</si>
  <si>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</si>
  <si>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</si>
  <si>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</si>
  <si>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</si>
  <si>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</si>
  <si>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</si>
  <si>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</si>
  <si>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</si>
  <si>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</si>
  <si>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</si>
  <si>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</si>
  <si>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</si>
  <si>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</si>
  <si>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</si>
  <si>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</si>
  <si>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</si>
  <si>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</si>
  <si>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</si>
  <si>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</si>
  <si>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</si>
  <si>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</si>
  <si>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</si>
  <si>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</si>
  <si>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</si>
  <si>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</si>
  <si>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</si>
  <si>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</si>
  <si>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</si>
  <si>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</si>
  <si>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</si>
  <si>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</si>
  <si>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</si>
  <si>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</si>
  <si>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</si>
  <si>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</si>
  <si>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</si>
  <si>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</si>
  <si>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</si>
  <si>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</si>
  <si>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</si>
  <si>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</si>
  <si>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</si>
  <si>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</si>
  <si>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</si>
  <si>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</si>
  <si>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</si>
  <si>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rPr>
        <b/>
        <u/>
        <sz val="14"/>
        <color theme="1"/>
        <rFont val="Calibri"/>
        <family val="2"/>
        <charset val="238"/>
        <scheme val="minor"/>
      </rPr>
      <t>I. FAZA - PRIJAVA PROJEKTA - "PLAN NABAVE'' (LAG RAZINA)</t>
    </r>
    <r>
      <rPr>
        <b/>
        <sz val="14"/>
        <color theme="1"/>
        <rFont val="Calibri"/>
        <family val="2"/>
        <scheme val="minor"/>
      </rPr>
      <t xml:space="preserve">
 OPERACIJA </t>
    </r>
    <r>
      <rPr>
        <b/>
        <sz val="14"/>
        <color theme="1"/>
        <rFont val="Calibri"/>
        <family val="2"/>
      </rPr>
      <t>3.1.1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</si>
  <si>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OPERACIJA 3.1.1 Ulaganja u pokretanje, poboljšanje ili proširenje lokalnih temeljnih usluga za ruralno stanovništvo, uključujući slobodno vrijeme i kulturne aktivnosti te povezanu infrastrukturu</t>
    </r>
  </si>
  <si>
    <r>
      <t xml:space="preserve">NAJVIŠI IZNOS POTPORE
- najviši iznos potpore je 29.000 EUR </t>
    </r>
    <r>
      <rPr>
        <b/>
        <sz val="11"/>
        <color rgb="FFFF0000"/>
        <rFont val="Calibri"/>
        <family val="2"/>
        <charset val="238"/>
      </rPr>
      <t>[ako je najviši iznos potpore u LRS drugačiji, upisati iznos iz LRS, ali ne viši od 100.000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</si>
  <si>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NAJNIŽI IZNOS  POTPORE 
- najniži iznos potpore ne može biti manji od 15.000 EUR</t>
    </r>
    <r>
      <rPr>
        <b/>
        <sz val="11"/>
        <color rgb="FFFF0000"/>
        <rFont val="Calibri"/>
        <family val="2"/>
        <charset val="238"/>
        <scheme val="minor"/>
      </rPr>
      <t xml:space="preserve"> [ako je najniži iznos potpore u LRS drugačiji, upisati iznos iz LRS, ali ne manji od 15.000 EUR]</t>
    </r>
    <r>
      <rPr>
        <b/>
        <sz val="11"/>
        <rFont val="Calibri"/>
        <family val="2"/>
        <charset val="238"/>
        <scheme val="minor"/>
      </rPr>
      <t xml:space="preserve">
</t>
    </r>
    <r>
      <rPr>
        <i/>
        <sz val="11"/>
        <rFont val="Calibri"/>
        <family val="2"/>
        <charset val="238"/>
        <scheme val="minor"/>
      </rPr>
      <t>Pojašnjenje: preračunati u kune najniži iznos sukladno tečaju iz reda F.</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</si>
  <si>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Tada je projekt neprihvatljiv za sufinanciranje. Preračun u kune se vrši sukladno tečaju navedenom u redu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</si>
</sst>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813]_-;\-* #,##0.00\ [$€-813]_-;_-* &quot;-&quot;??\ [$€-813]_-;_-@_-"/>
    <numFmt numFmtId="165" formatCode="#,##0.000000"/>
  </numFmts>
  <fonts count="36"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b/>
      <sz val="14"/>
      <color theme="1"/>
      <name val="Calibri"/>
      <family val="2"/>
    </font>
    <font>
      <sz val="11"/>
      <color theme="1"/>
      <name val="Calibri"/>
      <family val="2"/>
    </font>
    <font>
      <i/>
      <sz val="11"/>
      <color rgb="FFFF0000"/>
      <name val="Calibri"/>
      <family val="2"/>
      <scheme val="minor"/>
    </font>
    <font>
      <b/>
      <sz val="11"/>
      <color rgb="FFFF0000"/>
      <name val="Calibri"/>
      <family val="2"/>
      <charset val="238"/>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5">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0" xfId="0" applyNumberFormat="1"/>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
  <sheetViews>
    <sheetView tabSelected="1" view="pageBreakPreview" zoomScale="90" zoomScaleNormal="40" zoomScaleSheetLayoutView="90" workbookViewId="0">
      <pane ySplit="2" topLeftCell="A42" activePane="bottomLeft" state="frozen"/>
      <selection pane="bottomLeft" activeCell="B43" sqref="B43"/>
    </sheetView>
  </sheetViews>
  <sheetFormatPr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4" t="s">
        <v>30</v>
      </c>
      <c r="B1" s="198" t="s">
        <v>222</v>
      </c>
      <c r="C1" s="199"/>
      <c r="D1" s="199"/>
      <c r="E1" s="199"/>
      <c r="F1" s="199"/>
      <c r="G1" s="200"/>
      <c r="H1" s="194" t="s">
        <v>223</v>
      </c>
      <c r="I1" s="195"/>
      <c r="J1" s="195"/>
      <c r="K1" s="195"/>
      <c r="L1" s="195"/>
      <c r="M1" s="196"/>
    </row>
    <row r="2" spans="1:13" ht="90.75" thickBot="1" x14ac:dyDescent="0.3">
      <c r="A2" s="185"/>
      <c r="B2" s="155" t="s">
        <v>198</v>
      </c>
      <c r="C2" s="91" t="s">
        <v>29</v>
      </c>
      <c r="D2" s="91" t="s">
        <v>146</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152</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193</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215</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199</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6" t="s">
        <v>145</v>
      </c>
      <c r="B25" s="187"/>
      <c r="C25" s="187"/>
      <c r="D25" s="187"/>
      <c r="E25" s="187"/>
      <c r="F25" s="187"/>
      <c r="G25" s="187"/>
      <c r="H25" s="187"/>
      <c r="I25" s="187"/>
      <c r="J25" s="187"/>
      <c r="K25" s="187"/>
      <c r="L25" s="187"/>
      <c r="M25" s="188"/>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219</v>
      </c>
      <c r="C28" s="109"/>
      <c r="D28" s="109"/>
      <c r="E28" s="109"/>
      <c r="F28" s="110">
        <v>7.4124999999999996</v>
      </c>
      <c r="G28" s="112">
        <v>7.4124999999999996</v>
      </c>
      <c r="H28" s="128"/>
      <c r="I28" s="111"/>
      <c r="J28" s="111"/>
      <c r="K28" s="111"/>
      <c r="L28" s="110"/>
      <c r="M28" s="118"/>
    </row>
    <row r="29" spans="1:14" ht="52.5" customHeight="1" x14ac:dyDescent="0.25">
      <c r="A29" s="100" t="s">
        <v>5</v>
      </c>
      <c r="B29" s="167" t="s">
        <v>200</v>
      </c>
      <c r="C29" s="2"/>
      <c r="D29" s="2"/>
      <c r="E29" s="2"/>
      <c r="F29" s="104">
        <f>F3</f>
        <v>0</v>
      </c>
      <c r="G29" s="113">
        <f>G3</f>
        <v>0</v>
      </c>
      <c r="H29" s="39"/>
      <c r="I29" s="40"/>
      <c r="J29" s="40"/>
      <c r="K29" s="40"/>
      <c r="L29" s="104">
        <f>L3</f>
        <v>0</v>
      </c>
      <c r="M29" s="119">
        <f>M3</f>
        <v>0</v>
      </c>
    </row>
    <row r="30" spans="1:14" ht="70.5" customHeight="1" x14ac:dyDescent="0.25">
      <c r="A30" s="100" t="s">
        <v>6</v>
      </c>
      <c r="B30" s="168" t="s">
        <v>220</v>
      </c>
      <c r="C30" s="3"/>
      <c r="D30" s="3"/>
      <c r="E30" s="3"/>
      <c r="F30" s="105"/>
      <c r="G30" s="126"/>
      <c r="H30" s="9"/>
      <c r="I30" s="41"/>
      <c r="J30" s="41"/>
      <c r="K30" s="41"/>
      <c r="L30" s="108">
        <f>IFERROR(L29/F29,0)</f>
        <v>0</v>
      </c>
      <c r="M30" s="120">
        <f>IFERROR(M29/G29,0)</f>
        <v>0</v>
      </c>
    </row>
    <row r="31" spans="1:14" ht="99" customHeight="1" x14ac:dyDescent="0.25">
      <c r="A31" s="100" t="s">
        <v>137</v>
      </c>
      <c r="B31" s="4" t="s">
        <v>201</v>
      </c>
      <c r="C31" s="197"/>
      <c r="D31" s="197"/>
      <c r="E31" s="197"/>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195</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202</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203</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204</v>
      </c>
      <c r="C35" s="5"/>
      <c r="D35" s="5"/>
      <c r="E35" s="5"/>
      <c r="F35" s="201">
        <v>0</v>
      </c>
      <c r="G35" s="202"/>
      <c r="H35" s="43"/>
      <c r="I35" s="40"/>
      <c r="J35" s="40"/>
      <c r="K35" s="40"/>
      <c r="L35" s="189"/>
      <c r="M35" s="190"/>
    </row>
    <row r="36" spans="1:13" ht="63.75" customHeight="1" x14ac:dyDescent="0.25">
      <c r="A36" s="100" t="s">
        <v>11</v>
      </c>
      <c r="B36" s="37" t="s">
        <v>221</v>
      </c>
      <c r="C36" s="5"/>
      <c r="D36" s="5"/>
      <c r="E36" s="5"/>
      <c r="F36" s="201">
        <v>0</v>
      </c>
      <c r="G36" s="202"/>
      <c r="H36" s="43"/>
      <c r="I36" s="40"/>
      <c r="J36" s="40"/>
      <c r="K36" s="40"/>
      <c r="L36" s="189"/>
      <c r="M36" s="190"/>
    </row>
    <row r="37" spans="1:13" ht="158.25" customHeight="1" x14ac:dyDescent="0.25">
      <c r="A37" s="100" t="s">
        <v>12</v>
      </c>
      <c r="B37" s="154" t="s">
        <v>196</v>
      </c>
      <c r="C37" s="6"/>
      <c r="D37" s="6"/>
      <c r="E37" s="6"/>
      <c r="F37" s="191"/>
      <c r="G37" s="193"/>
      <c r="H37" s="44"/>
      <c r="I37" s="40"/>
      <c r="J37" s="40"/>
      <c r="K37" s="40"/>
      <c r="L37" s="191"/>
      <c r="M37" s="192"/>
    </row>
    <row r="38" spans="1:13" ht="75" x14ac:dyDescent="0.25">
      <c r="A38" s="100" t="s">
        <v>13</v>
      </c>
      <c r="B38" s="37" t="s">
        <v>224</v>
      </c>
      <c r="C38" s="172"/>
      <c r="D38" s="45"/>
      <c r="E38" s="173"/>
      <c r="F38" s="107"/>
      <c r="G38" s="107"/>
      <c r="H38" s="43"/>
      <c r="I38" s="40"/>
      <c r="J38" s="40"/>
      <c r="K38" s="40"/>
      <c r="L38" s="107"/>
      <c r="M38" s="122"/>
    </row>
    <row r="39" spans="1:13" ht="60" x14ac:dyDescent="0.25">
      <c r="A39" s="100" t="s">
        <v>24</v>
      </c>
      <c r="B39" s="4" t="s">
        <v>225</v>
      </c>
      <c r="C39" s="174"/>
      <c r="D39" s="175"/>
      <c r="E39" s="176"/>
      <c r="F39" s="104"/>
      <c r="G39" s="113"/>
      <c r="H39" s="43"/>
      <c r="I39" s="40"/>
      <c r="J39" s="40"/>
      <c r="K39" s="40"/>
      <c r="L39" s="104"/>
      <c r="M39" s="119"/>
    </row>
    <row r="40" spans="1:13" ht="144.75" customHeight="1" x14ac:dyDescent="0.25">
      <c r="A40" s="100" t="s">
        <v>14</v>
      </c>
      <c r="B40" s="37" t="s">
        <v>216</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208</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209</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226</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194</v>
      </c>
      <c r="B44" s="37" t="s">
        <v>205</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210</v>
      </c>
      <c r="C45" s="5"/>
      <c r="D45" s="5"/>
      <c r="E45" s="5"/>
      <c r="F45" s="104">
        <f>ROUND((F40*0.9), 2)</f>
        <v>0</v>
      </c>
      <c r="G45" s="113">
        <f>ROUND((G40*0.9), 2)</f>
        <v>0</v>
      </c>
      <c r="H45" s="43"/>
      <c r="I45" s="40"/>
      <c r="J45" s="40"/>
      <c r="K45" s="40"/>
      <c r="L45" s="104">
        <f>ROUND((L42*0.9), 2)</f>
        <v>0</v>
      </c>
      <c r="M45" s="119">
        <f>ROUND((M42*0.9), 2)</f>
        <v>0</v>
      </c>
    </row>
    <row r="46" spans="1:13" ht="34.5" customHeight="1" thickBot="1" x14ac:dyDescent="0.3">
      <c r="A46" s="138" t="s">
        <v>197</v>
      </c>
      <c r="B46" s="170" t="s">
        <v>206</v>
      </c>
      <c r="C46" s="8"/>
      <c r="D46" s="8"/>
      <c r="E46" s="8"/>
      <c r="F46" s="123">
        <f>F40-F45</f>
        <v>0</v>
      </c>
      <c r="G46" s="127">
        <f>G40-G45</f>
        <v>0</v>
      </c>
      <c r="H46" s="129"/>
      <c r="I46" s="124"/>
      <c r="J46" s="124"/>
      <c r="K46" s="124"/>
      <c r="L46" s="123">
        <f>L42-L45</f>
        <v>0</v>
      </c>
      <c r="M46" s="125">
        <f>M42-M45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conditionalFormatting sqref="F43">
    <cfRule type="cellIs" dxfId="1" priority="2" operator="greaterThan">
      <formula>741250</formula>
    </cfRule>
  </conditionalFormatting>
  <conditionalFormatting sqref="G43">
    <cfRule type="cellIs" dxfId="0" priority="1" operator="greaterThan">
      <formula>741250</formula>
    </cfRule>
  </conditionalFormatting>
  <dataValidations xWindow="881" yWindow="190" count="1">
    <dataValidation type="list" allowBlank="1" showDropDown="1" showInputMessage="1" showErrorMessage="1" sqref="C38" xr:uid="{00000000-0002-0000-0000-000000000000}">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1000000}">
          <x14:formula1>
            <xm:f>Sheet3!$B$1:$B$3</xm:f>
          </x14:formula1>
          <xm:sqref>E4:E11</xm:sqref>
        </x14:dataValidation>
        <x14:dataValidation type="list" allowBlank="1" showInputMessage="1" showErrorMessage="1" xr:uid="{00000000-0002-0000-0000-000002000000}">
          <x14:formula1>
            <xm:f>Sheet3!$C$1:$C$20</xm:f>
          </x14:formula1>
          <xm:sqref>B5:B7</xm:sqref>
        </x14:dataValidation>
        <x14:dataValidation type="list" allowBlank="1" showInputMessage="1" showErrorMessage="1" xr:uid="{00000000-0002-0000-0000-000003000000}">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topLeftCell="A52" zoomScaleNormal="100" workbookViewId="0">
      <selection activeCell="O64" sqref="O64"/>
    </sheetView>
  </sheetViews>
  <sheetFormatPr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148</v>
      </c>
    </row>
    <row r="2" spans="1:14" s="149" customFormat="1" x14ac:dyDescent="0.25">
      <c r="A2" s="203" t="s">
        <v>150</v>
      </c>
      <c r="B2" s="203"/>
      <c r="C2" s="203"/>
      <c r="D2" s="203"/>
      <c r="E2" s="203"/>
      <c r="F2" s="203"/>
      <c r="G2" s="203"/>
      <c r="H2" s="203"/>
      <c r="I2" s="203"/>
      <c r="J2" s="203"/>
      <c r="K2" s="203"/>
      <c r="L2" s="203"/>
      <c r="M2" s="203"/>
      <c r="N2" s="203"/>
    </row>
    <row r="3" spans="1:14" s="149" customFormat="1" ht="49.5" customHeight="1" x14ac:dyDescent="0.25">
      <c r="A3" s="203" t="s">
        <v>211</v>
      </c>
      <c r="B3" s="203"/>
      <c r="C3" s="203"/>
      <c r="D3" s="203"/>
      <c r="E3" s="203"/>
      <c r="F3" s="203"/>
      <c r="G3" s="203"/>
      <c r="H3" s="203"/>
      <c r="I3" s="203"/>
      <c r="J3" s="203"/>
      <c r="K3" s="203"/>
      <c r="L3" s="203"/>
      <c r="M3" s="203"/>
      <c r="N3" s="203"/>
    </row>
    <row r="4" spans="1:14" s="149" customFormat="1" x14ac:dyDescent="0.25">
      <c r="A4" s="203" t="s">
        <v>32</v>
      </c>
      <c r="B4" s="203"/>
      <c r="C4" s="203"/>
      <c r="D4" s="203"/>
      <c r="E4" s="203"/>
      <c r="F4" s="203"/>
      <c r="G4" s="203"/>
      <c r="H4" s="203"/>
      <c r="I4" s="203"/>
      <c r="J4" s="203"/>
      <c r="K4" s="203"/>
      <c r="L4" s="203"/>
      <c r="M4" s="203"/>
      <c r="N4" s="203"/>
    </row>
    <row r="5" spans="1:14" s="149" customFormat="1" x14ac:dyDescent="0.25">
      <c r="A5" s="203" t="s">
        <v>151</v>
      </c>
      <c r="B5" s="203"/>
      <c r="C5" s="203"/>
      <c r="D5" s="203"/>
      <c r="E5" s="203"/>
      <c r="F5" s="203"/>
      <c r="G5" s="203"/>
      <c r="H5" s="203"/>
      <c r="I5" s="203"/>
      <c r="J5" s="203"/>
      <c r="K5" s="203"/>
      <c r="L5" s="203"/>
      <c r="M5" s="203"/>
      <c r="N5" s="203"/>
    </row>
    <row r="6" spans="1:14" s="149" customFormat="1" x14ac:dyDescent="0.25">
      <c r="A6" s="203" t="s">
        <v>147</v>
      </c>
      <c r="B6" s="203"/>
      <c r="C6" s="203"/>
      <c r="D6" s="203"/>
      <c r="E6" s="203"/>
      <c r="F6" s="203"/>
      <c r="G6" s="203"/>
      <c r="H6" s="203"/>
      <c r="I6" s="203"/>
      <c r="J6" s="203"/>
      <c r="K6" s="203"/>
      <c r="L6" s="203"/>
      <c r="M6" s="203"/>
      <c r="N6" s="203"/>
    </row>
    <row r="7" spans="1:14" s="149" customFormat="1" x14ac:dyDescent="0.25"/>
    <row r="8" spans="1:14" s="149" customFormat="1" ht="18.75" customHeight="1" x14ac:dyDescent="0.25">
      <c r="A8" s="204" t="s">
        <v>217</v>
      </c>
      <c r="B8" s="204"/>
      <c r="C8" s="204"/>
      <c r="D8" s="204"/>
      <c r="E8" s="204"/>
      <c r="F8" s="204"/>
    </row>
    <row r="9" spans="1:14" s="149" customFormat="1" x14ac:dyDescent="0.25">
      <c r="A9" s="203" t="s">
        <v>212</v>
      </c>
      <c r="B9" s="203"/>
      <c r="C9" s="203"/>
      <c r="D9" s="203"/>
      <c r="E9" s="203"/>
      <c r="F9" s="203"/>
      <c r="G9" s="203"/>
      <c r="H9" s="203"/>
      <c r="I9" s="203"/>
      <c r="J9" s="203"/>
      <c r="K9" s="203"/>
      <c r="L9" s="203"/>
      <c r="M9" s="203"/>
      <c r="N9" s="203"/>
    </row>
    <row r="10" spans="1:14" s="149" customFormat="1" x14ac:dyDescent="0.25">
      <c r="A10" s="203" t="s">
        <v>149</v>
      </c>
      <c r="B10" s="203"/>
      <c r="C10" s="203"/>
      <c r="D10" s="203"/>
      <c r="E10" s="203"/>
      <c r="F10" s="203"/>
      <c r="G10" s="203"/>
      <c r="H10" s="203"/>
      <c r="I10" s="203"/>
      <c r="J10" s="203"/>
      <c r="K10" s="203"/>
      <c r="L10" s="203"/>
      <c r="M10" s="203"/>
      <c r="N10" s="203"/>
    </row>
    <row r="11" spans="1:14" s="149" customFormat="1" x14ac:dyDescent="0.25">
      <c r="A11" s="203" t="s">
        <v>33</v>
      </c>
      <c r="B11" s="203"/>
      <c r="C11" s="203"/>
      <c r="D11" s="203"/>
      <c r="E11" s="203"/>
      <c r="F11" s="203"/>
      <c r="G11" s="203"/>
      <c r="H11" s="203"/>
      <c r="I11" s="203"/>
      <c r="J11" s="203"/>
      <c r="K11" s="203"/>
      <c r="L11" s="203"/>
      <c r="M11" s="203"/>
      <c r="N11" s="203"/>
    </row>
    <row r="12" spans="1:14" s="149" customFormat="1" ht="31.5" customHeight="1" x14ac:dyDescent="0.25">
      <c r="A12" s="203" t="s">
        <v>207</v>
      </c>
      <c r="B12" s="203"/>
      <c r="C12" s="203"/>
      <c r="D12" s="203"/>
      <c r="E12" s="203"/>
      <c r="F12" s="203"/>
      <c r="G12" s="203"/>
      <c r="H12" s="203"/>
      <c r="I12" s="203"/>
      <c r="J12" s="203"/>
      <c r="K12" s="203"/>
      <c r="L12" s="203"/>
      <c r="M12" s="203"/>
      <c r="N12" s="203"/>
    </row>
    <row r="13" spans="1:14" s="149" customFormat="1" x14ac:dyDescent="0.25"/>
    <row r="14" spans="1:14" s="149" customFormat="1" ht="18.75" customHeight="1" x14ac:dyDescent="0.25">
      <c r="A14" s="204" t="s">
        <v>218</v>
      </c>
      <c r="B14" s="204"/>
      <c r="C14" s="204"/>
      <c r="D14" s="204"/>
      <c r="E14" s="204"/>
      <c r="F14" s="204"/>
      <c r="G14" s="204"/>
      <c r="H14" s="204"/>
      <c r="I14" s="204"/>
      <c r="J14" s="204"/>
      <c r="K14" s="204"/>
    </row>
    <row r="15" spans="1:14" s="149" customFormat="1" ht="33.75" customHeight="1" x14ac:dyDescent="0.25">
      <c r="A15" s="203" t="s">
        <v>213</v>
      </c>
      <c r="B15" s="203"/>
      <c r="C15" s="203"/>
      <c r="D15" s="203"/>
      <c r="E15" s="203"/>
      <c r="F15" s="203"/>
      <c r="G15" s="203"/>
      <c r="H15" s="203"/>
      <c r="I15" s="203"/>
      <c r="J15" s="203"/>
      <c r="K15" s="203"/>
      <c r="L15" s="203"/>
      <c r="M15" s="203"/>
      <c r="N15" s="203"/>
    </row>
    <row r="16" spans="1:14" s="149" customFormat="1" ht="30.75" customHeight="1" x14ac:dyDescent="0.25">
      <c r="A16" s="203" t="s">
        <v>214</v>
      </c>
      <c r="B16" s="203"/>
      <c r="C16" s="203"/>
      <c r="D16" s="203"/>
      <c r="E16" s="203"/>
      <c r="F16" s="203"/>
      <c r="G16" s="203"/>
      <c r="H16" s="203"/>
      <c r="I16" s="203"/>
      <c r="J16" s="203"/>
      <c r="K16" s="203"/>
      <c r="L16" s="203"/>
      <c r="M16" s="203"/>
      <c r="N16" s="203"/>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1"/>
  <sheetViews>
    <sheetView zoomScaleNormal="100" workbookViewId="0">
      <selection activeCell="D31" sqref="D31"/>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row r="26" spans="3:4" x14ac:dyDescent="0.25">
      <c r="C26" s="183">
        <v>100000</v>
      </c>
    </row>
    <row r="27" spans="3:4" x14ac:dyDescent="0.25">
      <c r="C27" s="183">
        <f>C26*7.4125</f>
        <v>741250</v>
      </c>
    </row>
    <row r="28" spans="3:4" x14ac:dyDescent="0.25">
      <c r="C28" s="183">
        <f>C26*7.44</f>
        <v>744000</v>
      </c>
    </row>
    <row r="31" spans="3:4" x14ac:dyDescent="0.25">
      <c r="C31" s="183">
        <f>100000*' PLAN NABAVE-TTIP'!F28</f>
        <v>741250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9DAE54-0E85-43EA-939F-4A90DAECDD07}">
  <ds:schemaRefs>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Windows korisnik</cp:lastModifiedBy>
  <cp:lastPrinted>2018-03-12T13:06:29Z</cp:lastPrinted>
  <dcterms:created xsi:type="dcterms:W3CDTF">2017-03-28T13:44:12Z</dcterms:created>
  <dcterms:modified xsi:type="dcterms:W3CDTF">2019-03-05T07:57:21Z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